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1955" windowHeight="7140" activeTab="0"/>
  </bookViews>
  <sheets>
    <sheet name="Fall mit Luftwiderstand" sheetId="1" r:id="rId1"/>
    <sheet name="Tabelle3" sheetId="2" r:id="rId2"/>
    <sheet name="Tabelle4" sheetId="3" r:id="rId3"/>
    <sheet name="Tabelle5" sheetId="4" r:id="rId4"/>
    <sheet name="Tabelle6" sheetId="5" r:id="rId5"/>
    <sheet name="Tabelle7" sheetId="6" r:id="rId6"/>
    <sheet name="Tabelle8" sheetId="7" r:id="rId7"/>
  </sheets>
  <definedNames>
    <definedName name="A">'Fall mit Luftwiderstand'!$I$4</definedName>
    <definedName name="cw">'Fall mit Luftwiderstand'!$I$3</definedName>
    <definedName name="dt">'Fall mit Luftwiderstand'!$I$8</definedName>
    <definedName name="g">'Fall mit Luftwiderstand'!$I$7</definedName>
    <definedName name="Härte">#REF!</definedName>
    <definedName name="Ld">'Fall mit Luftwiderstand'!$I$5</definedName>
    <definedName name="m">'Fall mit Luftwiderstand'!$I$6</definedName>
    <definedName name="Masse">#REF!</definedName>
  </definedNames>
  <calcPr fullCalcOnLoad="1"/>
</workbook>
</file>

<file path=xl/comments1.xml><?xml version="1.0" encoding="utf-8"?>
<comments xmlns="http://schemas.openxmlformats.org/spreadsheetml/2006/main">
  <authors>
    <author>C. Wolfseher</author>
  </authors>
  <commentList>
    <comment ref="E3" authorId="0">
      <text>
        <r>
          <rPr>
            <b/>
            <sz val="8"/>
            <rFont val="Tahoma"/>
            <family val="0"/>
          </rPr>
          <t>durchfallene Höhe</t>
        </r>
      </text>
    </comment>
    <comment ref="E4" authorId="0">
      <text>
        <r>
          <rPr>
            <b/>
            <sz val="8"/>
            <rFont val="Tahoma"/>
            <family val="0"/>
          </rPr>
          <t>Startwerte</t>
        </r>
      </text>
    </comment>
    <comment ref="Q3" authorId="0">
      <text>
        <r>
          <rPr>
            <b/>
            <sz val="8"/>
            <rFont val="Tahoma"/>
            <family val="0"/>
          </rPr>
          <t>durchfallene Höhe</t>
        </r>
      </text>
    </comment>
  </commentList>
</comments>
</file>

<file path=xl/sharedStrings.xml><?xml version="1.0" encoding="utf-8"?>
<sst xmlns="http://schemas.openxmlformats.org/spreadsheetml/2006/main" count="20" uniqueCount="15">
  <si>
    <t>y in m</t>
  </si>
  <si>
    <t>v in m/s</t>
  </si>
  <si>
    <t>t in s</t>
  </si>
  <si>
    <t>Konstanten</t>
  </si>
  <si>
    <t>Schritt</t>
  </si>
  <si>
    <t>Masse m in kg</t>
  </si>
  <si>
    <t>Luftdichte in kg/m³</t>
  </si>
  <si>
    <t>a in m/s²</t>
  </si>
  <si>
    <t>Angriffsfläche A in m²</t>
  </si>
  <si>
    <t>Ortsfaktor g in m/s²</t>
  </si>
  <si>
    <t>Zeitspanne dt in s</t>
  </si>
  <si>
    <t>v in km/h</t>
  </si>
  <si>
    <r>
      <t>Luftwiderstandsbeiwert c</t>
    </r>
    <r>
      <rPr>
        <vertAlign val="subscript"/>
        <sz val="10"/>
        <rFont val="Arial"/>
        <family val="2"/>
      </rPr>
      <t>w</t>
    </r>
  </si>
  <si>
    <t>idealisierte Kurve (ohne Luftwiderstand)</t>
  </si>
  <si>
    <t>Fall mit Luftwiderstand © C. Wolfseher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</si>
</sst>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00"/>
    <numFmt numFmtId="175" formatCode="0.0000"/>
    <numFmt numFmtId="176" formatCode="0.00000"/>
    <numFmt numFmtId="177" formatCode="0.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2" fontId="0" fillId="34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1" fillId="0" borderId="0" xfId="0" applyFont="1" applyAlignment="1">
      <alignment horizontal="center"/>
    </xf>
    <xf numFmtId="0" fontId="0" fillId="33" borderId="14" xfId="0" applyFill="1" applyBorder="1" applyAlignment="1">
      <alignment/>
    </xf>
    <xf numFmtId="0" fontId="1" fillId="33" borderId="15" xfId="0" applyFont="1" applyFill="1" applyBorder="1" applyAlignment="1">
      <alignment/>
    </xf>
    <xf numFmtId="2" fontId="0" fillId="34" borderId="16" xfId="0" applyNumberForma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1" fontId="0" fillId="0" borderId="17" xfId="0" applyNumberFormat="1" applyBorder="1" applyAlignment="1">
      <alignment/>
    </xf>
    <xf numFmtId="0" fontId="7" fillId="0" borderId="0" xfId="48" applyAlignment="1" applyProtection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Zeit-Geschwindigkeit-Diagramm</a:t>
            </a:r>
          </a:p>
        </c:rich>
      </c:tx>
      <c:layout>
        <c:manualLayout>
          <c:xMode val="factor"/>
          <c:yMode val="factor"/>
          <c:x val="-0.00625"/>
          <c:y val="0.07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58"/>
          <c:w val="0.913"/>
          <c:h val="0.72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'Fall mit Luftwiderstand'!$F$3</c:f>
              <c:strCache>
                <c:ptCount val="1"/>
                <c:pt idx="0">
                  <c:v>v in km/h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'Fall mit Luftwiderstand'!$B$4:$B$64</c:f>
              <c:numCache/>
            </c:numRef>
          </c:xVal>
          <c:yVal>
            <c:numRef>
              <c:f>'Fall mit Luftwiderstand'!$F$4:$F$64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'Fall mit Luftwiderstand'!$N$4:$N$64</c:f>
              <c:numCache/>
            </c:numRef>
          </c:xVal>
          <c:yVal>
            <c:numRef>
              <c:f>'Fall mit Luftwiderstand'!$R$4:$R$64</c:f>
              <c:numCache/>
            </c:numRef>
          </c:yVal>
          <c:smooth val="1"/>
        </c:ser>
        <c:axId val="37058353"/>
        <c:axId val="65089722"/>
      </c:scatterChart>
      <c:valAx>
        <c:axId val="37058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1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89722"/>
        <c:crosses val="autoZero"/>
        <c:crossBetween val="midCat"/>
        <c:dispUnits/>
      </c:valAx>
      <c:valAx>
        <c:axId val="65089722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in km/h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583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Zeit-Weg-Diagramm</a:t>
            </a:r>
          </a:p>
        </c:rich>
      </c:tx>
      <c:layout>
        <c:manualLayout>
          <c:xMode val="factor"/>
          <c:yMode val="factor"/>
          <c:x val="-0.004"/>
          <c:y val="0.07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6075"/>
          <c:w val="0.9125"/>
          <c:h val="0.72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'Fall mit Luftwiderstand'!$E$3</c:f>
              <c:strCache>
                <c:ptCount val="1"/>
                <c:pt idx="0">
                  <c:v>y in 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'Fall mit Luftwiderstand'!$B$4:$B$64</c:f>
              <c:numCache/>
            </c:numRef>
          </c:xVal>
          <c:yVal>
            <c:numRef>
              <c:f>'Fall mit Luftwiderstand'!$E$4:$E$64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'Fall mit Luftwiderstand'!$N$4:$N$64</c:f>
              <c:numCache/>
            </c:numRef>
          </c:xVal>
          <c:yVal>
            <c:numRef>
              <c:f>'Fall mit Luftwiderstand'!$Q$4:$Q$64</c:f>
              <c:numCache/>
            </c:numRef>
          </c:yVal>
          <c:smooth val="1"/>
        </c:ser>
        <c:axId val="48936587"/>
        <c:axId val="37776100"/>
      </c:scatterChart>
      <c:valAx>
        <c:axId val="4893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76100"/>
        <c:crosses val="autoZero"/>
        <c:crossBetween val="midCat"/>
        <c:dispUnits/>
      </c:valAx>
      <c:valAx>
        <c:axId val="37776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in m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365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8</xdr:row>
      <xdr:rowOff>133350</xdr:rowOff>
    </xdr:from>
    <xdr:to>
      <xdr:col>11</xdr:col>
      <xdr:colOff>723900</xdr:colOff>
      <xdr:row>25</xdr:row>
      <xdr:rowOff>66675</xdr:rowOff>
    </xdr:to>
    <xdr:graphicFrame>
      <xdr:nvGraphicFramePr>
        <xdr:cNvPr id="1" name="Diagramm 2"/>
        <xdr:cNvGraphicFramePr/>
      </xdr:nvGraphicFramePr>
      <xdr:xfrm>
        <a:off x="4057650" y="1466850"/>
        <a:ext cx="47339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18</xdr:row>
      <xdr:rowOff>123825</xdr:rowOff>
    </xdr:from>
    <xdr:to>
      <xdr:col>12</xdr:col>
      <xdr:colOff>161925</xdr:colOff>
      <xdr:row>35</xdr:row>
      <xdr:rowOff>85725</xdr:rowOff>
    </xdr:to>
    <xdr:graphicFrame>
      <xdr:nvGraphicFramePr>
        <xdr:cNvPr id="2" name="Diagramm 3"/>
        <xdr:cNvGraphicFramePr/>
      </xdr:nvGraphicFramePr>
      <xdr:xfrm>
        <a:off x="4286250" y="3076575"/>
        <a:ext cx="47053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katharinengymnasium.de/wolf/web/fallMitReibung/FallMitLuftreibung1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7.421875" style="0" customWidth="1"/>
    <col min="2" max="2" width="7.7109375" style="0" customWidth="1"/>
    <col min="6" max="6" width="10.140625" style="0" customWidth="1"/>
    <col min="7" max="7" width="4.7109375" style="0" customWidth="1"/>
    <col min="8" max="8" width="22.421875" style="0" customWidth="1"/>
  </cols>
  <sheetData>
    <row r="1" spans="1:9" ht="12.75">
      <c r="A1" s="18" t="s">
        <v>14</v>
      </c>
      <c r="B1" s="18"/>
      <c r="C1" s="18"/>
      <c r="D1" s="18"/>
      <c r="E1" s="18"/>
      <c r="F1" s="18"/>
      <c r="H1" s="13" t="s">
        <v>3</v>
      </c>
      <c r="I1" s="8"/>
    </row>
    <row r="2" spans="1:14" ht="12.75">
      <c r="A2" s="3"/>
      <c r="B2" s="1"/>
      <c r="C2" s="1"/>
      <c r="H2" s="7"/>
      <c r="I2" s="6"/>
      <c r="N2" t="s">
        <v>13</v>
      </c>
    </row>
    <row r="3" spans="1:18" ht="15.75">
      <c r="A3" s="11" t="s">
        <v>4</v>
      </c>
      <c r="B3" s="11" t="s">
        <v>2</v>
      </c>
      <c r="C3" s="11" t="s">
        <v>7</v>
      </c>
      <c r="D3" s="11" t="s">
        <v>1</v>
      </c>
      <c r="E3" s="11" t="s">
        <v>0</v>
      </c>
      <c r="F3" s="15" t="s">
        <v>11</v>
      </c>
      <c r="H3" s="12" t="s">
        <v>12</v>
      </c>
      <c r="I3" s="12">
        <v>0.9</v>
      </c>
      <c r="N3" s="11" t="s">
        <v>2</v>
      </c>
      <c r="O3" s="11" t="s">
        <v>7</v>
      </c>
      <c r="P3" s="11" t="s">
        <v>1</v>
      </c>
      <c r="Q3" s="11" t="s">
        <v>0</v>
      </c>
      <c r="R3" s="15" t="s">
        <v>11</v>
      </c>
    </row>
    <row r="4" spans="1:18" ht="12.75">
      <c r="A4">
        <v>0</v>
      </c>
      <c r="B4">
        <f aca="true" t="shared" si="0" ref="B4:B35">A4*dt</f>
        <v>0</v>
      </c>
      <c r="C4">
        <f aca="true" t="shared" si="1" ref="C4:C35">g-0.5*cw*A*Ld*D4^2/m</f>
        <v>9.81</v>
      </c>
      <c r="D4" s="9">
        <v>0</v>
      </c>
      <c r="E4" s="14">
        <v>0</v>
      </c>
      <c r="F4" s="16">
        <f>D4*3.6</f>
        <v>0</v>
      </c>
      <c r="H4" s="10" t="s">
        <v>8</v>
      </c>
      <c r="I4" s="10">
        <v>0.5</v>
      </c>
      <c r="N4">
        <f>B4</f>
        <v>0</v>
      </c>
      <c r="O4">
        <f aca="true" t="shared" si="2" ref="O4:O35">g</f>
        <v>9.81</v>
      </c>
      <c r="P4">
        <f>O4*N4</f>
        <v>0</v>
      </c>
      <c r="Q4">
        <f>0.5*O4*N4^2</f>
        <v>0</v>
      </c>
      <c r="R4">
        <f>P4*3.6</f>
        <v>0</v>
      </c>
    </row>
    <row r="5" spans="1:18" ht="12.75">
      <c r="A5" s="2">
        <v>1</v>
      </c>
      <c r="B5">
        <f t="shared" si="0"/>
        <v>0.5</v>
      </c>
      <c r="C5" s="4">
        <f t="shared" si="1"/>
        <v>9.735923528289474</v>
      </c>
      <c r="D5" s="4">
        <f aca="true" t="shared" si="3" ref="D5:D36">D4+C4*dt</f>
        <v>4.905</v>
      </c>
      <c r="E5" s="4">
        <f aca="true" t="shared" si="4" ref="E5:E36">E4+AVERAGE(D4,D5)*dt</f>
        <v>1.22625</v>
      </c>
      <c r="F5" s="17">
        <f aca="true" t="shared" si="5" ref="F5:F30">D5*3.6</f>
        <v>17.658</v>
      </c>
      <c r="H5" s="10" t="s">
        <v>6</v>
      </c>
      <c r="I5" s="10">
        <v>1.3</v>
      </c>
      <c r="N5">
        <f aca="true" t="shared" si="6" ref="N5:N64">B5</f>
        <v>0.5</v>
      </c>
      <c r="O5">
        <f t="shared" si="2"/>
        <v>9.81</v>
      </c>
      <c r="P5">
        <f aca="true" t="shared" si="7" ref="P5:P64">O5*N5</f>
        <v>4.905</v>
      </c>
      <c r="Q5">
        <f aca="true" t="shared" si="8" ref="Q5:Q64">0.5*O5*N5^2</f>
        <v>1.22625</v>
      </c>
      <c r="R5">
        <f aca="true" t="shared" si="9" ref="R5:R64">P5*3.6</f>
        <v>17.658</v>
      </c>
    </row>
    <row r="6" spans="1:18" ht="12.75">
      <c r="A6" s="2">
        <v>2</v>
      </c>
      <c r="B6">
        <f t="shared" si="0"/>
        <v>1</v>
      </c>
      <c r="C6" s="4">
        <f t="shared" si="1"/>
        <v>9.515927330203109</v>
      </c>
      <c r="D6" s="4">
        <f t="shared" si="3"/>
        <v>9.772961764144737</v>
      </c>
      <c r="E6" s="4">
        <f t="shared" si="4"/>
        <v>4.895740441036184</v>
      </c>
      <c r="F6" s="17">
        <f t="shared" si="5"/>
        <v>35.182662350921056</v>
      </c>
      <c r="H6" s="10" t="s">
        <v>5</v>
      </c>
      <c r="I6" s="10">
        <v>95</v>
      </c>
      <c r="N6">
        <f t="shared" si="6"/>
        <v>1</v>
      </c>
      <c r="O6">
        <f t="shared" si="2"/>
        <v>9.81</v>
      </c>
      <c r="P6">
        <f t="shared" si="7"/>
        <v>9.81</v>
      </c>
      <c r="Q6">
        <f t="shared" si="8"/>
        <v>4.905</v>
      </c>
      <c r="R6">
        <f t="shared" si="9"/>
        <v>35.316</v>
      </c>
    </row>
    <row r="7" spans="1:18" ht="12.75">
      <c r="A7" s="2">
        <v>3</v>
      </c>
      <c r="B7">
        <f t="shared" si="0"/>
        <v>1.5</v>
      </c>
      <c r="C7" s="4">
        <f t="shared" si="1"/>
        <v>9.159887055838237</v>
      </c>
      <c r="D7" s="4">
        <f t="shared" si="3"/>
        <v>14.530925429246292</v>
      </c>
      <c r="E7" s="4">
        <f t="shared" si="4"/>
        <v>10.97171223938394</v>
      </c>
      <c r="F7" s="17">
        <f t="shared" si="5"/>
        <v>52.31133154528665</v>
      </c>
      <c r="H7" s="10" t="s">
        <v>9</v>
      </c>
      <c r="I7" s="10">
        <v>9.81</v>
      </c>
      <c r="N7">
        <f t="shared" si="6"/>
        <v>1.5</v>
      </c>
      <c r="O7">
        <f t="shared" si="2"/>
        <v>9.81</v>
      </c>
      <c r="P7">
        <f t="shared" si="7"/>
        <v>14.715</v>
      </c>
      <c r="Q7">
        <f t="shared" si="8"/>
        <v>11.03625</v>
      </c>
      <c r="R7">
        <f t="shared" si="9"/>
        <v>52.974000000000004</v>
      </c>
    </row>
    <row r="8" spans="1:18" ht="12.75">
      <c r="A8" s="2">
        <v>4</v>
      </c>
      <c r="B8">
        <f t="shared" si="0"/>
        <v>2</v>
      </c>
      <c r="C8" s="4">
        <f t="shared" si="1"/>
        <v>8.685490485819475</v>
      </c>
      <c r="D8" s="4">
        <f t="shared" si="3"/>
        <v>19.11086895716541</v>
      </c>
      <c r="E8" s="4">
        <f t="shared" si="4"/>
        <v>19.382160835986866</v>
      </c>
      <c r="F8" s="17">
        <f t="shared" si="5"/>
        <v>68.79912824579547</v>
      </c>
      <c r="H8" s="10" t="s">
        <v>10</v>
      </c>
      <c r="I8" s="10">
        <v>0.5</v>
      </c>
      <c r="N8">
        <f t="shared" si="6"/>
        <v>2</v>
      </c>
      <c r="O8">
        <f t="shared" si="2"/>
        <v>9.81</v>
      </c>
      <c r="P8">
        <f t="shared" si="7"/>
        <v>19.62</v>
      </c>
      <c r="Q8">
        <f t="shared" si="8"/>
        <v>19.62</v>
      </c>
      <c r="R8">
        <f t="shared" si="9"/>
        <v>70.632</v>
      </c>
    </row>
    <row r="9" spans="1:18" ht="12.75">
      <c r="A9" s="2">
        <v>5</v>
      </c>
      <c r="B9">
        <f t="shared" si="0"/>
        <v>2.5</v>
      </c>
      <c r="C9" s="4">
        <f t="shared" si="1"/>
        <v>8.116357204516367</v>
      </c>
      <c r="D9" s="4">
        <f t="shared" si="3"/>
        <v>23.453614200075144</v>
      </c>
      <c r="E9" s="4">
        <f t="shared" si="4"/>
        <v>30.023281625297003</v>
      </c>
      <c r="F9" s="17">
        <f t="shared" si="5"/>
        <v>84.43301112027052</v>
      </c>
      <c r="N9">
        <f t="shared" si="6"/>
        <v>2.5</v>
      </c>
      <c r="O9">
        <f t="shared" si="2"/>
        <v>9.81</v>
      </c>
      <c r="P9">
        <f t="shared" si="7"/>
        <v>24.525000000000002</v>
      </c>
      <c r="Q9">
        <f t="shared" si="8"/>
        <v>30.65625</v>
      </c>
      <c r="R9">
        <f t="shared" si="9"/>
        <v>88.29</v>
      </c>
    </row>
    <row r="10" spans="1:18" ht="12.75">
      <c r="A10" s="2">
        <v>6</v>
      </c>
      <c r="B10">
        <f t="shared" si="0"/>
        <v>3</v>
      </c>
      <c r="C10" s="4">
        <f t="shared" si="1"/>
        <v>7.479548606467715</v>
      </c>
      <c r="D10" s="4">
        <f t="shared" si="3"/>
        <v>27.51179280233333</v>
      </c>
      <c r="E10" s="4">
        <f t="shared" si="4"/>
        <v>42.76463337589912</v>
      </c>
      <c r="F10" s="17">
        <f t="shared" si="5"/>
        <v>99.04245408839998</v>
      </c>
      <c r="N10">
        <f t="shared" si="6"/>
        <v>3</v>
      </c>
      <c r="O10">
        <f t="shared" si="2"/>
        <v>9.81</v>
      </c>
      <c r="P10">
        <f t="shared" si="7"/>
        <v>29.43</v>
      </c>
      <c r="Q10">
        <f t="shared" si="8"/>
        <v>44.145</v>
      </c>
      <c r="R10">
        <f t="shared" si="9"/>
        <v>105.94800000000001</v>
      </c>
    </row>
    <row r="11" spans="1:18" ht="12.75">
      <c r="A11" s="2">
        <v>7</v>
      </c>
      <c r="B11">
        <f t="shared" si="0"/>
        <v>3.5</v>
      </c>
      <c r="C11" s="4">
        <f t="shared" si="1"/>
        <v>6.802913888242343</v>
      </c>
      <c r="D11" s="4">
        <f t="shared" si="3"/>
        <v>31.251567105567187</v>
      </c>
      <c r="E11" s="4">
        <f t="shared" si="4"/>
        <v>57.45547335287425</v>
      </c>
      <c r="F11" s="17">
        <f t="shared" si="5"/>
        <v>112.50564158004187</v>
      </c>
      <c r="N11">
        <f t="shared" si="6"/>
        <v>3.5</v>
      </c>
      <c r="O11">
        <f t="shared" si="2"/>
        <v>9.81</v>
      </c>
      <c r="P11">
        <f t="shared" si="7"/>
        <v>34.335</v>
      </c>
      <c r="Q11">
        <f t="shared" si="8"/>
        <v>60.08625</v>
      </c>
      <c r="R11">
        <f t="shared" si="9"/>
        <v>123.60600000000001</v>
      </c>
    </row>
    <row r="12" spans="1:18" ht="12.75">
      <c r="A12" s="2">
        <v>8</v>
      </c>
      <c r="B12">
        <f t="shared" si="0"/>
        <v>4</v>
      </c>
      <c r="C12" s="4">
        <f t="shared" si="1"/>
        <v>6.1127012403360865</v>
      </c>
      <c r="D12" s="4">
        <f t="shared" si="3"/>
        <v>34.653024049688355</v>
      </c>
      <c r="E12" s="4">
        <f t="shared" si="4"/>
        <v>73.93162114168814</v>
      </c>
      <c r="F12" s="17">
        <f t="shared" si="5"/>
        <v>124.75088657887808</v>
      </c>
      <c r="N12">
        <f t="shared" si="6"/>
        <v>4</v>
      </c>
      <c r="O12">
        <f t="shared" si="2"/>
        <v>9.81</v>
      </c>
      <c r="P12">
        <f t="shared" si="7"/>
        <v>39.24</v>
      </c>
      <c r="Q12">
        <f t="shared" si="8"/>
        <v>78.48</v>
      </c>
      <c r="R12">
        <f t="shared" si="9"/>
        <v>141.264</v>
      </c>
    </row>
    <row r="13" spans="1:18" ht="12.75">
      <c r="A13" s="2">
        <v>9</v>
      </c>
      <c r="B13">
        <f t="shared" si="0"/>
        <v>4.5</v>
      </c>
      <c r="C13" s="4">
        <f t="shared" si="1"/>
        <v>5.431746269867945</v>
      </c>
      <c r="D13" s="4">
        <f t="shared" si="3"/>
        <v>37.7093746698564</v>
      </c>
      <c r="E13" s="4">
        <f t="shared" si="4"/>
        <v>92.02222082157434</v>
      </c>
      <c r="F13" s="17">
        <f t="shared" si="5"/>
        <v>135.75374881148306</v>
      </c>
      <c r="N13">
        <f t="shared" si="6"/>
        <v>4.5</v>
      </c>
      <c r="O13">
        <f t="shared" si="2"/>
        <v>9.81</v>
      </c>
      <c r="P13">
        <f t="shared" si="7"/>
        <v>44.145</v>
      </c>
      <c r="Q13">
        <f t="shared" si="8"/>
        <v>99.32625</v>
      </c>
      <c r="R13">
        <f t="shared" si="9"/>
        <v>158.92200000000003</v>
      </c>
    </row>
    <row r="14" spans="1:18" ht="12.75">
      <c r="A14" s="2">
        <v>10</v>
      </c>
      <c r="B14">
        <f t="shared" si="0"/>
        <v>5</v>
      </c>
      <c r="C14" s="4">
        <f t="shared" si="1"/>
        <v>4.7783821781787115</v>
      </c>
      <c r="D14" s="4">
        <f t="shared" si="3"/>
        <v>40.425247804790374</v>
      </c>
      <c r="E14" s="4">
        <f t="shared" si="4"/>
        <v>111.55587644023603</v>
      </c>
      <c r="F14" s="17">
        <f t="shared" si="5"/>
        <v>145.53089209724536</v>
      </c>
      <c r="N14">
        <f t="shared" si="6"/>
        <v>5</v>
      </c>
      <c r="O14">
        <f t="shared" si="2"/>
        <v>9.81</v>
      </c>
      <c r="P14">
        <f t="shared" si="7"/>
        <v>49.050000000000004</v>
      </c>
      <c r="Q14">
        <f t="shared" si="8"/>
        <v>122.625</v>
      </c>
      <c r="R14">
        <f t="shared" si="9"/>
        <v>176.58</v>
      </c>
    </row>
    <row r="15" spans="1:18" ht="12.75">
      <c r="A15" s="2">
        <v>11</v>
      </c>
      <c r="B15">
        <f t="shared" si="0"/>
        <v>5.5</v>
      </c>
      <c r="C15" s="4">
        <f t="shared" si="1"/>
        <v>4.16605492625426</v>
      </c>
      <c r="D15" s="4">
        <f t="shared" si="3"/>
        <v>42.81443889387973</v>
      </c>
      <c r="E15" s="4">
        <f t="shared" si="4"/>
        <v>132.36579811490355</v>
      </c>
      <c r="F15" s="17">
        <f t="shared" si="5"/>
        <v>154.13198001796704</v>
      </c>
      <c r="N15">
        <f t="shared" si="6"/>
        <v>5.5</v>
      </c>
      <c r="O15">
        <f t="shared" si="2"/>
        <v>9.81</v>
      </c>
      <c r="P15">
        <f t="shared" si="7"/>
        <v>53.955000000000005</v>
      </c>
      <c r="Q15">
        <f t="shared" si="8"/>
        <v>148.37625</v>
      </c>
      <c r="R15">
        <f t="shared" si="9"/>
        <v>194.23800000000003</v>
      </c>
    </row>
    <row r="16" spans="1:18" ht="12.75">
      <c r="A16" s="2">
        <v>12</v>
      </c>
      <c r="B16">
        <f t="shared" si="0"/>
        <v>6</v>
      </c>
      <c r="C16" s="4">
        <f t="shared" si="1"/>
        <v>3.603511821642318</v>
      </c>
      <c r="D16" s="4">
        <f t="shared" si="3"/>
        <v>44.89746635700686</v>
      </c>
      <c r="E16" s="4">
        <f t="shared" si="4"/>
        <v>154.2937744276252</v>
      </c>
      <c r="F16" s="17">
        <f t="shared" si="5"/>
        <v>161.63087888522472</v>
      </c>
      <c r="N16">
        <f t="shared" si="6"/>
        <v>6</v>
      </c>
      <c r="O16">
        <f t="shared" si="2"/>
        <v>9.81</v>
      </c>
      <c r="P16">
        <f t="shared" si="7"/>
        <v>58.86</v>
      </c>
      <c r="Q16">
        <f t="shared" si="8"/>
        <v>176.58</v>
      </c>
      <c r="R16">
        <f t="shared" si="9"/>
        <v>211.89600000000002</v>
      </c>
    </row>
    <row r="17" spans="1:18" ht="12.75">
      <c r="A17" s="2">
        <v>13</v>
      </c>
      <c r="B17">
        <f t="shared" si="0"/>
        <v>6.5</v>
      </c>
      <c r="C17" s="4">
        <f t="shared" si="1"/>
        <v>3.095378127127881</v>
      </c>
      <c r="D17" s="4">
        <f t="shared" si="3"/>
        <v>46.69922226782802</v>
      </c>
      <c r="E17" s="4">
        <f t="shared" si="4"/>
        <v>177.19294658383393</v>
      </c>
      <c r="F17" s="17">
        <f t="shared" si="5"/>
        <v>168.11720016418087</v>
      </c>
      <c r="N17">
        <f t="shared" si="6"/>
        <v>6.5</v>
      </c>
      <c r="O17">
        <f t="shared" si="2"/>
        <v>9.81</v>
      </c>
      <c r="P17">
        <f t="shared" si="7"/>
        <v>63.765</v>
      </c>
      <c r="Q17">
        <f t="shared" si="8"/>
        <v>207.23625</v>
      </c>
      <c r="R17">
        <f t="shared" si="9"/>
        <v>229.554</v>
      </c>
    </row>
    <row r="18" spans="1:18" ht="12.75">
      <c r="A18" s="2">
        <v>14</v>
      </c>
      <c r="B18">
        <f t="shared" si="0"/>
        <v>7</v>
      </c>
      <c r="C18" s="4">
        <f t="shared" si="1"/>
        <v>2.642935763072469</v>
      </c>
      <c r="D18" s="4">
        <f t="shared" si="3"/>
        <v>48.24691133139196</v>
      </c>
      <c r="E18" s="4">
        <f t="shared" si="4"/>
        <v>200.92947998363894</v>
      </c>
      <c r="F18" s="17">
        <f t="shared" si="5"/>
        <v>173.68888079301107</v>
      </c>
      <c r="N18">
        <f t="shared" si="6"/>
        <v>7</v>
      </c>
      <c r="O18">
        <f t="shared" si="2"/>
        <v>9.81</v>
      </c>
      <c r="P18">
        <f t="shared" si="7"/>
        <v>68.67</v>
      </c>
      <c r="Q18">
        <f t="shared" si="8"/>
        <v>240.345</v>
      </c>
      <c r="R18">
        <f t="shared" si="9"/>
        <v>247.21200000000002</v>
      </c>
    </row>
    <row r="19" spans="1:18" ht="12.75">
      <c r="A19" s="2">
        <v>15</v>
      </c>
      <c r="B19">
        <f t="shared" si="0"/>
        <v>7.5</v>
      </c>
      <c r="C19" s="4">
        <f t="shared" si="1"/>
        <v>2.244951750468201</v>
      </c>
      <c r="D19" s="4">
        <f t="shared" si="3"/>
        <v>49.5683792129282</v>
      </c>
      <c r="E19" s="4">
        <f t="shared" si="4"/>
        <v>225.383302619719</v>
      </c>
      <c r="F19" s="17">
        <f t="shared" si="5"/>
        <v>178.44616516654153</v>
      </c>
      <c r="N19">
        <f t="shared" si="6"/>
        <v>7.5</v>
      </c>
      <c r="O19">
        <f t="shared" si="2"/>
        <v>9.81</v>
      </c>
      <c r="P19">
        <f t="shared" si="7"/>
        <v>73.575</v>
      </c>
      <c r="Q19">
        <f t="shared" si="8"/>
        <v>275.90625</v>
      </c>
      <c r="R19">
        <f t="shared" si="9"/>
        <v>264.87</v>
      </c>
    </row>
    <row r="20" spans="1:18" ht="12.75">
      <c r="A20" s="2">
        <v>16</v>
      </c>
      <c r="B20">
        <f t="shared" si="0"/>
        <v>8</v>
      </c>
      <c r="C20" s="4">
        <f t="shared" si="1"/>
        <v>1.898451411063653</v>
      </c>
      <c r="D20" s="4">
        <f t="shared" si="3"/>
        <v>50.6908550881623</v>
      </c>
      <c r="E20" s="4">
        <f t="shared" si="4"/>
        <v>250.4481111949916</v>
      </c>
      <c r="F20" s="17">
        <f t="shared" si="5"/>
        <v>182.4870783173843</v>
      </c>
      <c r="N20">
        <f t="shared" si="6"/>
        <v>8</v>
      </c>
      <c r="O20">
        <f t="shared" si="2"/>
        <v>9.81</v>
      </c>
      <c r="P20">
        <f t="shared" si="7"/>
        <v>78.48</v>
      </c>
      <c r="Q20">
        <f t="shared" si="8"/>
        <v>313.92</v>
      </c>
      <c r="R20">
        <f t="shared" si="9"/>
        <v>282.528</v>
      </c>
    </row>
    <row r="21" spans="1:18" ht="12.75">
      <c r="A21" s="2">
        <v>17</v>
      </c>
      <c r="B21">
        <f t="shared" si="0"/>
        <v>8.5</v>
      </c>
      <c r="C21" s="4">
        <f t="shared" si="1"/>
        <v>1.5993773817796555</v>
      </c>
      <c r="D21" s="4">
        <f t="shared" si="3"/>
        <v>51.640080793694125</v>
      </c>
      <c r="E21" s="4">
        <f t="shared" si="4"/>
        <v>276.03084516545573</v>
      </c>
      <c r="F21" s="17">
        <f t="shared" si="5"/>
        <v>185.90429085729886</v>
      </c>
      <c r="N21">
        <f t="shared" si="6"/>
        <v>8.5</v>
      </c>
      <c r="O21">
        <f t="shared" si="2"/>
        <v>9.81</v>
      </c>
      <c r="P21">
        <f t="shared" si="7"/>
        <v>83.385</v>
      </c>
      <c r="Q21">
        <f t="shared" si="8"/>
        <v>354.38625</v>
      </c>
      <c r="R21">
        <f t="shared" si="9"/>
        <v>300.18600000000004</v>
      </c>
    </row>
    <row r="22" spans="1:18" ht="12.75">
      <c r="A22" s="2">
        <v>18</v>
      </c>
      <c r="B22">
        <f t="shared" si="0"/>
        <v>9</v>
      </c>
      <c r="C22" s="4">
        <f t="shared" si="1"/>
        <v>1.3431120378745423</v>
      </c>
      <c r="D22" s="4">
        <f t="shared" si="3"/>
        <v>52.439769484583955</v>
      </c>
      <c r="E22" s="4">
        <f t="shared" si="4"/>
        <v>302.0508077350253</v>
      </c>
      <c r="F22" s="17">
        <f t="shared" si="5"/>
        <v>188.78317014450224</v>
      </c>
      <c r="N22">
        <f t="shared" si="6"/>
        <v>9</v>
      </c>
      <c r="O22">
        <f t="shared" si="2"/>
        <v>9.81</v>
      </c>
      <c r="P22">
        <f t="shared" si="7"/>
        <v>88.29</v>
      </c>
      <c r="Q22">
        <f t="shared" si="8"/>
        <v>397.305</v>
      </c>
      <c r="R22">
        <f t="shared" si="9"/>
        <v>317.84400000000005</v>
      </c>
    </row>
    <row r="23" spans="1:18" ht="12.75">
      <c r="A23" s="2">
        <v>19</v>
      </c>
      <c r="B23">
        <f t="shared" si="0"/>
        <v>9.5</v>
      </c>
      <c r="C23" s="4">
        <f t="shared" si="1"/>
        <v>1.1248655547711781</v>
      </c>
      <c r="D23" s="4">
        <f t="shared" si="3"/>
        <v>53.11132550352123</v>
      </c>
      <c r="E23" s="4">
        <f t="shared" si="4"/>
        <v>328.4385814820516</v>
      </c>
      <c r="F23" s="17">
        <f t="shared" si="5"/>
        <v>191.20077181267644</v>
      </c>
      <c r="N23">
        <f t="shared" si="6"/>
        <v>9.5</v>
      </c>
      <c r="O23">
        <f t="shared" si="2"/>
        <v>9.81</v>
      </c>
      <c r="P23">
        <f t="shared" si="7"/>
        <v>93.19500000000001</v>
      </c>
      <c r="Q23">
        <f t="shared" si="8"/>
        <v>442.67625000000004</v>
      </c>
      <c r="R23">
        <f t="shared" si="9"/>
        <v>335.502</v>
      </c>
    </row>
    <row r="24" spans="1:18" ht="12.75">
      <c r="A24" s="2">
        <v>20</v>
      </c>
      <c r="B24">
        <f t="shared" si="0"/>
        <v>10</v>
      </c>
      <c r="C24" s="4">
        <f t="shared" si="1"/>
        <v>0.9399457269559477</v>
      </c>
      <c r="D24" s="4">
        <f t="shared" si="3"/>
        <v>53.67375828090682</v>
      </c>
      <c r="E24" s="4">
        <f t="shared" si="4"/>
        <v>355.1348524281586</v>
      </c>
      <c r="F24" s="17">
        <f t="shared" si="5"/>
        <v>193.22552981126455</v>
      </c>
      <c r="N24">
        <f t="shared" si="6"/>
        <v>10</v>
      </c>
      <c r="O24">
        <f t="shared" si="2"/>
        <v>9.81</v>
      </c>
      <c r="P24">
        <f t="shared" si="7"/>
        <v>98.10000000000001</v>
      </c>
      <c r="Q24">
        <f t="shared" si="8"/>
        <v>490.5</v>
      </c>
      <c r="R24">
        <f t="shared" si="9"/>
        <v>353.16</v>
      </c>
    </row>
    <row r="25" spans="1:18" ht="12.75">
      <c r="A25" s="2">
        <v>21</v>
      </c>
      <c r="B25">
        <f t="shared" si="0"/>
        <v>10.5</v>
      </c>
      <c r="C25" s="4">
        <f t="shared" si="1"/>
        <v>0.7839314789067231</v>
      </c>
      <c r="D25" s="4">
        <f t="shared" si="3"/>
        <v>54.14373114438479</v>
      </c>
      <c r="E25" s="4">
        <f t="shared" si="4"/>
        <v>382.0892247844815</v>
      </c>
      <c r="F25" s="17">
        <f t="shared" si="5"/>
        <v>194.91743211978525</v>
      </c>
      <c r="N25">
        <f t="shared" si="6"/>
        <v>10.5</v>
      </c>
      <c r="O25">
        <f t="shared" si="2"/>
        <v>9.81</v>
      </c>
      <c r="P25">
        <f t="shared" si="7"/>
        <v>103.00500000000001</v>
      </c>
      <c r="Q25">
        <f t="shared" si="8"/>
        <v>540.77625</v>
      </c>
      <c r="R25">
        <f t="shared" si="9"/>
        <v>370.81800000000004</v>
      </c>
    </row>
    <row r="26" spans="1:18" ht="12.75">
      <c r="A26" s="2">
        <v>22</v>
      </c>
      <c r="B26">
        <f t="shared" si="0"/>
        <v>11</v>
      </c>
      <c r="C26" s="4">
        <f t="shared" si="1"/>
        <v>0.6527725934503348</v>
      </c>
      <c r="D26" s="4">
        <f t="shared" si="3"/>
        <v>54.53569688383815</v>
      </c>
      <c r="E26" s="4">
        <f t="shared" si="4"/>
        <v>409.2590817915372</v>
      </c>
      <c r="F26" s="17">
        <f t="shared" si="5"/>
        <v>196.32850878181733</v>
      </c>
      <c r="N26">
        <f t="shared" si="6"/>
        <v>11</v>
      </c>
      <c r="O26">
        <f t="shared" si="2"/>
        <v>9.81</v>
      </c>
      <c r="P26">
        <f t="shared" si="7"/>
        <v>107.91000000000001</v>
      </c>
      <c r="Q26">
        <f t="shared" si="8"/>
        <v>593.505</v>
      </c>
      <c r="R26">
        <f t="shared" si="9"/>
        <v>388.47600000000006</v>
      </c>
    </row>
    <row r="27" spans="1:18" ht="12.75">
      <c r="A27" s="2">
        <v>23</v>
      </c>
      <c r="B27">
        <f t="shared" si="0"/>
        <v>11.5</v>
      </c>
      <c r="C27" s="4">
        <f t="shared" si="1"/>
        <v>0.5428358948265082</v>
      </c>
      <c r="D27" s="4">
        <f t="shared" si="3"/>
        <v>54.86208318056332</v>
      </c>
      <c r="E27" s="4">
        <f t="shared" si="4"/>
        <v>436.6085268076376</v>
      </c>
      <c r="F27" s="17">
        <f t="shared" si="5"/>
        <v>197.50349945002796</v>
      </c>
      <c r="N27">
        <f t="shared" si="6"/>
        <v>11.5</v>
      </c>
      <c r="O27">
        <f t="shared" si="2"/>
        <v>9.81</v>
      </c>
      <c r="P27">
        <f t="shared" si="7"/>
        <v>112.81500000000001</v>
      </c>
      <c r="Q27">
        <f t="shared" si="8"/>
        <v>648.6862500000001</v>
      </c>
      <c r="R27">
        <f t="shared" si="9"/>
        <v>406.13400000000007</v>
      </c>
    </row>
    <row r="28" spans="1:18" ht="12.75">
      <c r="A28" s="2">
        <v>24</v>
      </c>
      <c r="B28">
        <f t="shared" si="0"/>
        <v>12</v>
      </c>
      <c r="C28" s="4">
        <f t="shared" si="1"/>
        <v>0.4509146116961702</v>
      </c>
      <c r="D28" s="4">
        <f t="shared" si="3"/>
        <v>55.13350112797657</v>
      </c>
      <c r="E28" s="4">
        <f t="shared" si="4"/>
        <v>464.1074228847726</v>
      </c>
      <c r="F28" s="17">
        <f t="shared" si="5"/>
        <v>198.48060406071568</v>
      </c>
      <c r="N28">
        <f t="shared" si="6"/>
        <v>12</v>
      </c>
      <c r="O28">
        <f t="shared" si="2"/>
        <v>9.81</v>
      </c>
      <c r="P28">
        <f t="shared" si="7"/>
        <v>117.72</v>
      </c>
      <c r="Q28">
        <f t="shared" si="8"/>
        <v>706.32</v>
      </c>
      <c r="R28">
        <f t="shared" si="9"/>
        <v>423.79200000000003</v>
      </c>
    </row>
    <row r="29" spans="1:18" ht="12.75">
      <c r="A29" s="2">
        <v>25</v>
      </c>
      <c r="B29">
        <f t="shared" si="0"/>
        <v>12.5</v>
      </c>
      <c r="C29" s="4">
        <f t="shared" si="1"/>
        <v>0.3742139308232275</v>
      </c>
      <c r="D29" s="4">
        <f t="shared" si="3"/>
        <v>55.358958433824654</v>
      </c>
      <c r="E29" s="4">
        <f t="shared" si="4"/>
        <v>491.7305377752229</v>
      </c>
      <c r="F29" s="17">
        <f t="shared" si="5"/>
        <v>199.29225036176877</v>
      </c>
      <c r="N29">
        <f t="shared" si="6"/>
        <v>12.5</v>
      </c>
      <c r="O29">
        <f t="shared" si="2"/>
        <v>9.81</v>
      </c>
      <c r="P29">
        <f t="shared" si="7"/>
        <v>122.625</v>
      </c>
      <c r="Q29">
        <f t="shared" si="8"/>
        <v>766.40625</v>
      </c>
      <c r="R29">
        <f t="shared" si="9"/>
        <v>441.45</v>
      </c>
    </row>
    <row r="30" spans="1:18" ht="12.75">
      <c r="A30" s="2">
        <v>26</v>
      </c>
      <c r="B30">
        <f t="shared" si="0"/>
        <v>13</v>
      </c>
      <c r="C30" s="4">
        <f t="shared" si="1"/>
        <v>0.3103223785173892</v>
      </c>
      <c r="D30" s="4">
        <f t="shared" si="3"/>
        <v>55.54606539923627</v>
      </c>
      <c r="E30" s="4">
        <f t="shared" si="4"/>
        <v>519.4567937334881</v>
      </c>
      <c r="F30" s="17">
        <f t="shared" si="5"/>
        <v>199.96583543725058</v>
      </c>
      <c r="N30">
        <f t="shared" si="6"/>
        <v>13</v>
      </c>
      <c r="O30">
        <f t="shared" si="2"/>
        <v>9.81</v>
      </c>
      <c r="P30">
        <f t="shared" si="7"/>
        <v>127.53</v>
      </c>
      <c r="Q30">
        <f t="shared" si="8"/>
        <v>828.945</v>
      </c>
      <c r="R30">
        <f t="shared" si="9"/>
        <v>459.108</v>
      </c>
    </row>
    <row r="31" spans="1:18" ht="12.75">
      <c r="A31" s="2">
        <v>27</v>
      </c>
      <c r="B31">
        <f t="shared" si="0"/>
        <v>13.5</v>
      </c>
      <c r="C31" s="4">
        <f t="shared" si="1"/>
        <v>0.2571758609169894</v>
      </c>
      <c r="D31" s="4">
        <f t="shared" si="3"/>
        <v>55.70122658849496</v>
      </c>
      <c r="E31" s="4">
        <f t="shared" si="4"/>
        <v>547.268616730421</v>
      </c>
      <c r="F31" s="17">
        <f aca="true" t="shared" si="10" ref="F31:F64">D31*3.6</f>
        <v>200.52441571858188</v>
      </c>
      <c r="N31">
        <f t="shared" si="6"/>
        <v>13.5</v>
      </c>
      <c r="O31">
        <f t="shared" si="2"/>
        <v>9.81</v>
      </c>
      <c r="P31">
        <f t="shared" si="7"/>
        <v>132.435</v>
      </c>
      <c r="Q31">
        <f t="shared" si="8"/>
        <v>893.9362500000001</v>
      </c>
      <c r="R31">
        <f t="shared" si="9"/>
        <v>476.766</v>
      </c>
    </row>
    <row r="32" spans="1:18" ht="12.75">
      <c r="A32" s="2">
        <v>28</v>
      </c>
      <c r="B32">
        <f t="shared" si="0"/>
        <v>14</v>
      </c>
      <c r="C32" s="4">
        <f t="shared" si="1"/>
        <v>0.21301899634664956</v>
      </c>
      <c r="D32" s="4">
        <f t="shared" si="3"/>
        <v>55.829814518953455</v>
      </c>
      <c r="E32" s="4">
        <f t="shared" si="4"/>
        <v>575.151377007283</v>
      </c>
      <c r="F32" s="17">
        <f t="shared" si="10"/>
        <v>200.98733226823245</v>
      </c>
      <c r="N32">
        <f t="shared" si="6"/>
        <v>14</v>
      </c>
      <c r="O32">
        <f t="shared" si="2"/>
        <v>9.81</v>
      </c>
      <c r="P32">
        <f t="shared" si="7"/>
        <v>137.34</v>
      </c>
      <c r="Q32">
        <f t="shared" si="8"/>
        <v>961.38</v>
      </c>
      <c r="R32">
        <f t="shared" si="9"/>
        <v>494.42400000000004</v>
      </c>
    </row>
    <row r="33" spans="1:18" ht="12.75">
      <c r="A33" s="2">
        <v>29</v>
      </c>
      <c r="B33">
        <f t="shared" si="0"/>
        <v>14.5</v>
      </c>
      <c r="C33" s="4">
        <f t="shared" si="1"/>
        <v>0.17636672862546554</v>
      </c>
      <c r="D33" s="4">
        <f t="shared" si="3"/>
        <v>55.93632401712678</v>
      </c>
      <c r="E33" s="4">
        <f t="shared" si="4"/>
        <v>603.0929116413031</v>
      </c>
      <c r="F33" s="17">
        <f t="shared" si="10"/>
        <v>201.37076646165642</v>
      </c>
      <c r="N33">
        <f t="shared" si="6"/>
        <v>14.5</v>
      </c>
      <c r="O33">
        <f t="shared" si="2"/>
        <v>9.81</v>
      </c>
      <c r="P33">
        <f t="shared" si="7"/>
        <v>142.245</v>
      </c>
      <c r="Q33">
        <f t="shared" si="8"/>
        <v>1031.2762500000001</v>
      </c>
      <c r="R33">
        <f t="shared" si="9"/>
        <v>512.082</v>
      </c>
    </row>
    <row r="34" spans="1:18" ht="12.75">
      <c r="A34" s="2">
        <v>30</v>
      </c>
      <c r="B34">
        <f t="shared" si="0"/>
        <v>15</v>
      </c>
      <c r="C34" s="4">
        <f t="shared" si="1"/>
        <v>0.14596802636953754</v>
      </c>
      <c r="D34" s="4">
        <f t="shared" si="3"/>
        <v>56.02450738143951</v>
      </c>
      <c r="E34" s="4">
        <f t="shared" si="4"/>
        <v>631.0831194909447</v>
      </c>
      <c r="F34" s="17">
        <f t="shared" si="10"/>
        <v>201.68822657318225</v>
      </c>
      <c r="N34">
        <f t="shared" si="6"/>
        <v>15</v>
      </c>
      <c r="O34">
        <f t="shared" si="2"/>
        <v>9.81</v>
      </c>
      <c r="P34">
        <f t="shared" si="7"/>
        <v>147.15</v>
      </c>
      <c r="Q34">
        <f t="shared" si="8"/>
        <v>1103.625</v>
      </c>
      <c r="R34">
        <f t="shared" si="9"/>
        <v>529.74</v>
      </c>
    </row>
    <row r="35" spans="1:18" ht="12.75">
      <c r="A35" s="2">
        <v>31</v>
      </c>
      <c r="B35">
        <f t="shared" si="0"/>
        <v>15.5</v>
      </c>
      <c r="C35" s="4">
        <f t="shared" si="1"/>
        <v>0.12077265078727173</v>
      </c>
      <c r="D35" s="4">
        <f t="shared" si="3"/>
        <v>56.097491394624285</v>
      </c>
      <c r="E35" s="4">
        <f t="shared" si="4"/>
        <v>659.1136191849606</v>
      </c>
      <c r="F35" s="17">
        <f t="shared" si="10"/>
        <v>201.95096902064742</v>
      </c>
      <c r="N35">
        <f t="shared" si="6"/>
        <v>15.5</v>
      </c>
      <c r="O35">
        <f t="shared" si="2"/>
        <v>9.81</v>
      </c>
      <c r="P35">
        <f t="shared" si="7"/>
        <v>152.055</v>
      </c>
      <c r="Q35">
        <f t="shared" si="8"/>
        <v>1178.42625</v>
      </c>
      <c r="R35">
        <f t="shared" si="9"/>
        <v>547.398</v>
      </c>
    </row>
    <row r="36" spans="1:18" ht="12.75">
      <c r="A36" s="2">
        <v>32</v>
      </c>
      <c r="B36">
        <f aca="true" t="shared" si="11" ref="B36:B64">A36*dt</f>
        <v>16</v>
      </c>
      <c r="C36" s="4">
        <f aca="true" t="shared" si="12" ref="C36:C64">g-0.5*cw*A*Ld*D36^2/m</f>
        <v>0.0999014233702944</v>
      </c>
      <c r="D36" s="4">
        <f t="shared" si="3"/>
        <v>56.15787772001792</v>
      </c>
      <c r="E36" s="4">
        <f t="shared" si="4"/>
        <v>687.1774614636212</v>
      </c>
      <c r="F36" s="17">
        <f t="shared" si="10"/>
        <v>202.16835979206454</v>
      </c>
      <c r="N36">
        <f t="shared" si="6"/>
        <v>16</v>
      </c>
      <c r="O36">
        <f aca="true" t="shared" si="13" ref="O36:O64">g</f>
        <v>9.81</v>
      </c>
      <c r="P36">
        <f t="shared" si="7"/>
        <v>156.96</v>
      </c>
      <c r="Q36">
        <f t="shared" si="8"/>
        <v>1255.68</v>
      </c>
      <c r="R36">
        <f t="shared" si="9"/>
        <v>565.056</v>
      </c>
    </row>
    <row r="37" spans="1:18" ht="12.75">
      <c r="A37" s="2">
        <v>33</v>
      </c>
      <c r="B37">
        <f t="shared" si="11"/>
        <v>16.5</v>
      </c>
      <c r="C37" s="4">
        <f t="shared" si="12"/>
        <v>0.0826200707918705</v>
      </c>
      <c r="D37" s="4">
        <f aca="true" t="shared" si="14" ref="D37:D64">D36+C36*dt</f>
        <v>56.20782843170307</v>
      </c>
      <c r="E37" s="4">
        <f aca="true" t="shared" si="15" ref="E37:E64">E36+AVERAGE(D36,D37)*dt</f>
        <v>715.2688880015514</v>
      </c>
      <c r="F37" s="17">
        <f t="shared" si="10"/>
        <v>202.34818235413107</v>
      </c>
      <c r="N37">
        <f t="shared" si="6"/>
        <v>16.5</v>
      </c>
      <c r="O37">
        <f t="shared" si="13"/>
        <v>9.81</v>
      </c>
      <c r="P37">
        <f t="shared" si="7"/>
        <v>161.865</v>
      </c>
      <c r="Q37">
        <f t="shared" si="8"/>
        <v>1335.38625</v>
      </c>
      <c r="R37">
        <f t="shared" si="9"/>
        <v>582.714</v>
      </c>
    </row>
    <row r="38" spans="1:18" ht="12.75">
      <c r="A38" s="2">
        <v>34</v>
      </c>
      <c r="B38">
        <f t="shared" si="11"/>
        <v>17</v>
      </c>
      <c r="C38" s="4">
        <f t="shared" si="12"/>
        <v>0.06831650894650743</v>
      </c>
      <c r="D38" s="4">
        <f t="shared" si="14"/>
        <v>56.24913846709901</v>
      </c>
      <c r="E38" s="4">
        <f t="shared" si="15"/>
        <v>743.3831297262519</v>
      </c>
      <c r="F38" s="17">
        <f t="shared" si="10"/>
        <v>202.49689848155643</v>
      </c>
      <c r="N38">
        <f t="shared" si="6"/>
        <v>17</v>
      </c>
      <c r="O38">
        <f t="shared" si="13"/>
        <v>9.81</v>
      </c>
      <c r="P38">
        <f t="shared" si="7"/>
        <v>166.77</v>
      </c>
      <c r="Q38">
        <f t="shared" si="8"/>
        <v>1417.545</v>
      </c>
      <c r="R38">
        <f t="shared" si="9"/>
        <v>600.3720000000001</v>
      </c>
    </row>
    <row r="39" spans="1:18" ht="12.75">
      <c r="A39" s="2">
        <v>35</v>
      </c>
      <c r="B39">
        <f t="shared" si="11"/>
        <v>17.5</v>
      </c>
      <c r="C39" s="4">
        <f t="shared" si="12"/>
        <v>0.056481307571578654</v>
      </c>
      <c r="D39" s="4">
        <f t="shared" si="14"/>
        <v>56.28329672157226</v>
      </c>
      <c r="E39" s="4">
        <f t="shared" si="15"/>
        <v>771.5162385234197</v>
      </c>
      <c r="F39" s="17">
        <f t="shared" si="10"/>
        <v>202.61986819766014</v>
      </c>
      <c r="N39">
        <f t="shared" si="6"/>
        <v>17.5</v>
      </c>
      <c r="O39">
        <f t="shared" si="13"/>
        <v>9.81</v>
      </c>
      <c r="P39">
        <f t="shared" si="7"/>
        <v>171.675</v>
      </c>
      <c r="Q39">
        <f t="shared" si="8"/>
        <v>1502.15625</v>
      </c>
      <c r="R39">
        <f t="shared" si="9"/>
        <v>618.0300000000001</v>
      </c>
    </row>
    <row r="40" spans="1:18" ht="12.75">
      <c r="A40" s="2">
        <v>36</v>
      </c>
      <c r="B40">
        <f t="shared" si="11"/>
        <v>18</v>
      </c>
      <c r="C40" s="4">
        <f t="shared" si="12"/>
        <v>0.04669101935703601</v>
      </c>
      <c r="D40" s="4">
        <f t="shared" si="14"/>
        <v>56.31153737535805</v>
      </c>
      <c r="E40" s="4">
        <f t="shared" si="15"/>
        <v>799.6649470476523</v>
      </c>
      <c r="F40" s="17">
        <f t="shared" si="10"/>
        <v>202.72153455128898</v>
      </c>
      <c r="N40">
        <f t="shared" si="6"/>
        <v>18</v>
      </c>
      <c r="O40">
        <f t="shared" si="13"/>
        <v>9.81</v>
      </c>
      <c r="P40">
        <f t="shared" si="7"/>
        <v>176.58</v>
      </c>
      <c r="Q40">
        <f t="shared" si="8"/>
        <v>1589.22</v>
      </c>
      <c r="R40">
        <f t="shared" si="9"/>
        <v>635.6880000000001</v>
      </c>
    </row>
    <row r="41" spans="1:18" ht="12.75">
      <c r="A41" s="2">
        <v>37</v>
      </c>
      <c r="B41">
        <f t="shared" si="11"/>
        <v>18.5</v>
      </c>
      <c r="C41" s="4">
        <f t="shared" si="12"/>
        <v>0.03859404022415802</v>
      </c>
      <c r="D41" s="4">
        <f t="shared" si="14"/>
        <v>56.33488288503657</v>
      </c>
      <c r="E41" s="4">
        <f t="shared" si="15"/>
        <v>827.826552112751</v>
      </c>
      <c r="F41" s="17">
        <f t="shared" si="10"/>
        <v>202.80557838613166</v>
      </c>
      <c r="N41">
        <f t="shared" si="6"/>
        <v>18.5</v>
      </c>
      <c r="O41">
        <f t="shared" si="13"/>
        <v>9.81</v>
      </c>
      <c r="P41">
        <f t="shared" si="7"/>
        <v>181.485</v>
      </c>
      <c r="Q41">
        <f t="shared" si="8"/>
        <v>1678.7362500000002</v>
      </c>
      <c r="R41">
        <f t="shared" si="9"/>
        <v>653.3460000000001</v>
      </c>
    </row>
    <row r="42" spans="1:18" ht="12.75">
      <c r="A42" s="2">
        <v>38</v>
      </c>
      <c r="B42">
        <f t="shared" si="11"/>
        <v>19</v>
      </c>
      <c r="C42" s="4">
        <f t="shared" si="12"/>
        <v>0.03189867485585296</v>
      </c>
      <c r="D42" s="4">
        <f t="shared" si="14"/>
        <v>56.35417990514865</v>
      </c>
      <c r="E42" s="4">
        <f t="shared" si="15"/>
        <v>855.9988178102973</v>
      </c>
      <c r="F42" s="17">
        <f t="shared" si="10"/>
        <v>202.87504765853512</v>
      </c>
      <c r="N42">
        <f t="shared" si="6"/>
        <v>19</v>
      </c>
      <c r="O42">
        <f t="shared" si="13"/>
        <v>9.81</v>
      </c>
      <c r="P42">
        <f t="shared" si="7"/>
        <v>186.39000000000001</v>
      </c>
      <c r="Q42">
        <f t="shared" si="8"/>
        <v>1770.7050000000002</v>
      </c>
      <c r="R42">
        <f t="shared" si="9"/>
        <v>671.004</v>
      </c>
    </row>
    <row r="43" spans="1:18" ht="12.75">
      <c r="A43" s="2">
        <v>39</v>
      </c>
      <c r="B43">
        <f t="shared" si="11"/>
        <v>19.5</v>
      </c>
      <c r="C43" s="4">
        <f t="shared" si="12"/>
        <v>0.02636310298684208</v>
      </c>
      <c r="D43" s="4">
        <f t="shared" si="14"/>
        <v>56.370129242576574</v>
      </c>
      <c r="E43" s="4">
        <f t="shared" si="15"/>
        <v>884.1798950972286</v>
      </c>
      <c r="F43" s="17">
        <f t="shared" si="10"/>
        <v>202.93246527327568</v>
      </c>
      <c r="N43">
        <f t="shared" si="6"/>
        <v>19.5</v>
      </c>
      <c r="O43">
        <f t="shared" si="13"/>
        <v>9.81</v>
      </c>
      <c r="P43">
        <f t="shared" si="7"/>
        <v>191.29500000000002</v>
      </c>
      <c r="Q43">
        <f t="shared" si="8"/>
        <v>1865.12625</v>
      </c>
      <c r="R43">
        <f t="shared" si="9"/>
        <v>688.662</v>
      </c>
    </row>
    <row r="44" spans="1:18" ht="12.75">
      <c r="A44" s="2">
        <v>40</v>
      </c>
      <c r="B44">
        <f t="shared" si="11"/>
        <v>20</v>
      </c>
      <c r="C44" s="4">
        <f t="shared" si="12"/>
        <v>0.021786970426820318</v>
      </c>
      <c r="D44" s="4">
        <f t="shared" si="14"/>
        <v>56.38331079407</v>
      </c>
      <c r="E44" s="4">
        <f t="shared" si="15"/>
        <v>912.3682551063903</v>
      </c>
      <c r="F44" s="17">
        <f t="shared" si="10"/>
        <v>202.979918858652</v>
      </c>
      <c r="N44">
        <f t="shared" si="6"/>
        <v>20</v>
      </c>
      <c r="O44">
        <f t="shared" si="13"/>
        <v>9.81</v>
      </c>
      <c r="P44">
        <f t="shared" si="7"/>
        <v>196.20000000000002</v>
      </c>
      <c r="Q44">
        <f t="shared" si="8"/>
        <v>1962</v>
      </c>
      <c r="R44">
        <f t="shared" si="9"/>
        <v>706.32</v>
      </c>
    </row>
    <row r="45" spans="1:18" ht="12.75">
      <c r="A45" s="2">
        <v>41</v>
      </c>
      <c r="B45">
        <f t="shared" si="11"/>
        <v>20.5</v>
      </c>
      <c r="C45" s="4">
        <f t="shared" si="12"/>
        <v>0.018004359833025063</v>
      </c>
      <c r="D45" s="4">
        <f t="shared" si="14"/>
        <v>56.39420427928341</v>
      </c>
      <c r="E45" s="4">
        <f t="shared" si="15"/>
        <v>940.5626338747286</v>
      </c>
      <c r="F45" s="17">
        <f t="shared" si="10"/>
        <v>203.01913540542026</v>
      </c>
      <c r="N45">
        <f t="shared" si="6"/>
        <v>20.5</v>
      </c>
      <c r="O45">
        <f t="shared" si="13"/>
        <v>9.81</v>
      </c>
      <c r="P45">
        <f t="shared" si="7"/>
        <v>201.10500000000002</v>
      </c>
      <c r="Q45">
        <f t="shared" si="8"/>
        <v>2061.32625</v>
      </c>
      <c r="R45">
        <f t="shared" si="9"/>
        <v>723.9780000000001</v>
      </c>
    </row>
    <row r="46" spans="1:18" ht="12.75">
      <c r="A46" s="2">
        <v>42</v>
      </c>
      <c r="B46">
        <f t="shared" si="11"/>
        <v>21</v>
      </c>
      <c r="C46" s="4">
        <f t="shared" si="12"/>
        <v>0.014877927135303892</v>
      </c>
      <c r="D46" s="4">
        <f t="shared" si="14"/>
        <v>56.40320645919992</v>
      </c>
      <c r="E46" s="4">
        <f t="shared" si="15"/>
        <v>968.7619865593495</v>
      </c>
      <c r="F46" s="17">
        <f t="shared" si="10"/>
        <v>203.05154325311972</v>
      </c>
      <c r="N46">
        <f t="shared" si="6"/>
        <v>21</v>
      </c>
      <c r="O46">
        <f t="shared" si="13"/>
        <v>9.81</v>
      </c>
      <c r="P46">
        <f t="shared" si="7"/>
        <v>206.01000000000002</v>
      </c>
      <c r="Q46">
        <f t="shared" si="8"/>
        <v>2163.105</v>
      </c>
      <c r="R46">
        <f t="shared" si="9"/>
        <v>741.6360000000001</v>
      </c>
    </row>
    <row r="47" spans="1:18" ht="12.75">
      <c r="A47" s="2">
        <v>43</v>
      </c>
      <c r="B47">
        <f t="shared" si="11"/>
        <v>21.5</v>
      </c>
      <c r="C47" s="4">
        <f t="shared" si="12"/>
        <v>0.012294018669857465</v>
      </c>
      <c r="D47" s="4">
        <f t="shared" si="14"/>
        <v>56.41064542276757</v>
      </c>
      <c r="E47" s="4">
        <f t="shared" si="15"/>
        <v>996.9654495298413</v>
      </c>
      <c r="F47" s="17">
        <f t="shared" si="10"/>
        <v>203.07832352196326</v>
      </c>
      <c r="N47">
        <f t="shared" si="6"/>
        <v>21.5</v>
      </c>
      <c r="O47">
        <f t="shared" si="13"/>
        <v>9.81</v>
      </c>
      <c r="P47">
        <f t="shared" si="7"/>
        <v>210.91500000000002</v>
      </c>
      <c r="Q47">
        <f t="shared" si="8"/>
        <v>2267.3362500000003</v>
      </c>
      <c r="R47">
        <f t="shared" si="9"/>
        <v>759.2940000000001</v>
      </c>
    </row>
    <row r="48" spans="1:18" ht="12.75">
      <c r="A48" s="2">
        <v>44</v>
      </c>
      <c r="B48">
        <f t="shared" si="11"/>
        <v>22</v>
      </c>
      <c r="C48" s="4">
        <f t="shared" si="12"/>
        <v>0.010158610677583724</v>
      </c>
      <c r="D48" s="4">
        <f t="shared" si="14"/>
        <v>56.416792432102504</v>
      </c>
      <c r="E48" s="4">
        <f t="shared" si="15"/>
        <v>1025.1723089935588</v>
      </c>
      <c r="F48" s="17">
        <f t="shared" si="10"/>
        <v>203.10045275556902</v>
      </c>
      <c r="N48">
        <f t="shared" si="6"/>
        <v>22</v>
      </c>
      <c r="O48">
        <f t="shared" si="13"/>
        <v>9.81</v>
      </c>
      <c r="P48">
        <f t="shared" si="7"/>
        <v>215.82000000000002</v>
      </c>
      <c r="Q48">
        <f t="shared" si="8"/>
        <v>2374.02</v>
      </c>
      <c r="R48">
        <f t="shared" si="9"/>
        <v>776.9520000000001</v>
      </c>
    </row>
    <row r="49" spans="1:18" ht="12.75">
      <c r="A49" s="2">
        <v>45</v>
      </c>
      <c r="B49">
        <f t="shared" si="11"/>
        <v>22.5</v>
      </c>
      <c r="C49" s="4">
        <f t="shared" si="12"/>
        <v>0.00839393653462217</v>
      </c>
      <c r="D49" s="4">
        <f t="shared" si="14"/>
        <v>56.42187173744129</v>
      </c>
      <c r="E49" s="4">
        <f t="shared" si="15"/>
        <v>1053.3819750359448</v>
      </c>
      <c r="F49" s="17">
        <f t="shared" si="10"/>
        <v>203.11873825478867</v>
      </c>
      <c r="N49">
        <f t="shared" si="6"/>
        <v>22.5</v>
      </c>
      <c r="O49">
        <f t="shared" si="13"/>
        <v>9.81</v>
      </c>
      <c r="P49">
        <f t="shared" si="7"/>
        <v>220.72500000000002</v>
      </c>
      <c r="Q49">
        <f t="shared" si="8"/>
        <v>2483.15625</v>
      </c>
      <c r="R49">
        <f t="shared" si="9"/>
        <v>794.6100000000001</v>
      </c>
    </row>
    <row r="50" spans="1:18" ht="12.75">
      <c r="A50" s="2">
        <v>46</v>
      </c>
      <c r="B50">
        <f t="shared" si="11"/>
        <v>23</v>
      </c>
      <c r="C50" s="4">
        <f t="shared" si="12"/>
        <v>0.006935687867954954</v>
      </c>
      <c r="D50" s="4">
        <f t="shared" si="14"/>
        <v>56.4260687057086</v>
      </c>
      <c r="E50" s="4">
        <f t="shared" si="15"/>
        <v>1081.5939601467323</v>
      </c>
      <c r="F50" s="17">
        <f t="shared" si="10"/>
        <v>203.13384734055097</v>
      </c>
      <c r="N50">
        <f t="shared" si="6"/>
        <v>23</v>
      </c>
      <c r="O50">
        <f t="shared" si="13"/>
        <v>9.81</v>
      </c>
      <c r="P50">
        <f t="shared" si="7"/>
        <v>225.63000000000002</v>
      </c>
      <c r="Q50">
        <f t="shared" si="8"/>
        <v>2594.7450000000003</v>
      </c>
      <c r="R50">
        <f t="shared" si="9"/>
        <v>812.2680000000001</v>
      </c>
    </row>
    <row r="51" spans="1:18" ht="12.75">
      <c r="A51" s="2">
        <v>47</v>
      </c>
      <c r="B51">
        <f t="shared" si="11"/>
        <v>23.5</v>
      </c>
      <c r="C51" s="4">
        <f t="shared" si="12"/>
        <v>0.0057306937033860805</v>
      </c>
      <c r="D51" s="4">
        <f t="shared" si="14"/>
        <v>56.42953654964258</v>
      </c>
      <c r="E51" s="4">
        <f t="shared" si="15"/>
        <v>1109.8078614605702</v>
      </c>
      <c r="F51" s="17">
        <f t="shared" si="10"/>
        <v>203.14633157871327</v>
      </c>
      <c r="N51">
        <f t="shared" si="6"/>
        <v>23.5</v>
      </c>
      <c r="O51">
        <f t="shared" si="13"/>
        <v>9.81</v>
      </c>
      <c r="P51">
        <f t="shared" si="7"/>
        <v>230.53500000000003</v>
      </c>
      <c r="Q51">
        <f t="shared" si="8"/>
        <v>2708.78625</v>
      </c>
      <c r="R51">
        <f t="shared" si="9"/>
        <v>829.9260000000002</v>
      </c>
    </row>
    <row r="52" spans="1:18" ht="12.75">
      <c r="A52" s="2">
        <v>48</v>
      </c>
      <c r="B52">
        <f t="shared" si="11"/>
        <v>24</v>
      </c>
      <c r="C52" s="4">
        <f t="shared" si="12"/>
        <v>0.00473499722443016</v>
      </c>
      <c r="D52" s="4">
        <f t="shared" si="14"/>
        <v>56.43240189649427</v>
      </c>
      <c r="E52" s="4">
        <f t="shared" si="15"/>
        <v>1138.0233460721045</v>
      </c>
      <c r="F52" s="17">
        <f t="shared" si="10"/>
        <v>203.15664682737938</v>
      </c>
      <c r="N52">
        <f t="shared" si="6"/>
        <v>24</v>
      </c>
      <c r="O52">
        <f t="shared" si="13"/>
        <v>9.81</v>
      </c>
      <c r="P52">
        <f t="shared" si="7"/>
        <v>235.44</v>
      </c>
      <c r="Q52">
        <f t="shared" si="8"/>
        <v>2825.28</v>
      </c>
      <c r="R52">
        <f t="shared" si="9"/>
        <v>847.5840000000001</v>
      </c>
    </row>
    <row r="53" spans="1:18" ht="12.75">
      <c r="A53" s="2">
        <v>49</v>
      </c>
      <c r="B53">
        <f t="shared" si="11"/>
        <v>24.5</v>
      </c>
      <c r="C53" s="4">
        <f t="shared" si="12"/>
        <v>0.003912262857230786</v>
      </c>
      <c r="D53" s="4">
        <f t="shared" si="14"/>
        <v>56.434769395106485</v>
      </c>
      <c r="E53" s="4">
        <f t="shared" si="15"/>
        <v>1166.2401388950047</v>
      </c>
      <c r="F53" s="17">
        <f t="shared" si="10"/>
        <v>203.16516982238335</v>
      </c>
      <c r="N53">
        <f t="shared" si="6"/>
        <v>24.5</v>
      </c>
      <c r="O53">
        <f t="shared" si="13"/>
        <v>9.81</v>
      </c>
      <c r="P53">
        <f t="shared" si="7"/>
        <v>240.345</v>
      </c>
      <c r="Q53">
        <f t="shared" si="8"/>
        <v>2944.22625</v>
      </c>
      <c r="R53">
        <f t="shared" si="9"/>
        <v>865.242</v>
      </c>
    </row>
    <row r="54" spans="1:18" ht="12.75">
      <c r="A54" s="2">
        <v>50</v>
      </c>
      <c r="B54">
        <f t="shared" si="11"/>
        <v>25</v>
      </c>
      <c r="C54" s="4">
        <f t="shared" si="12"/>
        <v>0.003232457515194298</v>
      </c>
      <c r="D54" s="4">
        <f t="shared" si="14"/>
        <v>56.4367255265351</v>
      </c>
      <c r="E54" s="4">
        <f t="shared" si="15"/>
        <v>1194.4580126254152</v>
      </c>
      <c r="F54" s="17">
        <f t="shared" si="10"/>
        <v>203.17221189552637</v>
      </c>
      <c r="N54">
        <f t="shared" si="6"/>
        <v>25</v>
      </c>
      <c r="O54">
        <f t="shared" si="13"/>
        <v>9.81</v>
      </c>
      <c r="P54">
        <f t="shared" si="7"/>
        <v>245.25</v>
      </c>
      <c r="Q54">
        <f t="shared" si="8"/>
        <v>3065.625</v>
      </c>
      <c r="R54">
        <f t="shared" si="9"/>
        <v>882.9</v>
      </c>
    </row>
    <row r="55" spans="1:18" ht="12.75">
      <c r="A55" s="2">
        <v>51</v>
      </c>
      <c r="B55">
        <f t="shared" si="11"/>
        <v>25.5</v>
      </c>
      <c r="C55" s="4">
        <f t="shared" si="12"/>
        <v>0.002670759205152251</v>
      </c>
      <c r="D55" s="4">
        <f t="shared" si="14"/>
        <v>56.4383417552927</v>
      </c>
      <c r="E55" s="4">
        <f t="shared" si="15"/>
        <v>1222.6767794458722</v>
      </c>
      <c r="F55" s="17">
        <f t="shared" si="10"/>
        <v>203.1780303190537</v>
      </c>
      <c r="N55">
        <f t="shared" si="6"/>
        <v>25.5</v>
      </c>
      <c r="O55">
        <f t="shared" si="13"/>
        <v>9.81</v>
      </c>
      <c r="P55">
        <f t="shared" si="7"/>
        <v>250.155</v>
      </c>
      <c r="Q55">
        <f t="shared" si="8"/>
        <v>3189.47625</v>
      </c>
      <c r="R55">
        <f t="shared" si="9"/>
        <v>900.558</v>
      </c>
    </row>
    <row r="56" spans="1:18" ht="12.75">
      <c r="A56" s="2">
        <v>52</v>
      </c>
      <c r="B56">
        <f t="shared" si="11"/>
        <v>26</v>
      </c>
      <c r="C56" s="4">
        <f t="shared" si="12"/>
        <v>0.0022066540612399876</v>
      </c>
      <c r="D56" s="4">
        <f t="shared" si="14"/>
        <v>56.43967713489528</v>
      </c>
      <c r="E56" s="4">
        <f t="shared" si="15"/>
        <v>1250.8962841684192</v>
      </c>
      <c r="F56" s="17">
        <f t="shared" si="10"/>
        <v>203.182837685623</v>
      </c>
      <c r="N56">
        <f t="shared" si="6"/>
        <v>26</v>
      </c>
      <c r="O56">
        <f t="shared" si="13"/>
        <v>9.81</v>
      </c>
      <c r="P56">
        <f t="shared" si="7"/>
        <v>255.06</v>
      </c>
      <c r="Q56">
        <f t="shared" si="8"/>
        <v>3315.78</v>
      </c>
      <c r="R56">
        <f t="shared" si="9"/>
        <v>918.216</v>
      </c>
    </row>
    <row r="57" spans="1:18" ht="12.75">
      <c r="A57" s="2">
        <v>53</v>
      </c>
      <c r="B57">
        <f t="shared" si="11"/>
        <v>26.5</v>
      </c>
      <c r="C57" s="4">
        <f t="shared" si="12"/>
        <v>0.001823189455157248</v>
      </c>
      <c r="D57" s="4">
        <f t="shared" si="14"/>
        <v>56.4407804619259</v>
      </c>
      <c r="E57" s="4">
        <f t="shared" si="15"/>
        <v>1279.1163985676246</v>
      </c>
      <c r="F57" s="17">
        <f t="shared" si="10"/>
        <v>203.18680966293323</v>
      </c>
      <c r="N57">
        <f t="shared" si="6"/>
        <v>26.5</v>
      </c>
      <c r="O57">
        <f t="shared" si="13"/>
        <v>9.81</v>
      </c>
      <c r="P57">
        <f t="shared" si="7"/>
        <v>259.96500000000003</v>
      </c>
      <c r="Q57">
        <f t="shared" si="8"/>
        <v>3444.53625</v>
      </c>
      <c r="R57">
        <f t="shared" si="9"/>
        <v>935.8740000000001</v>
      </c>
    </row>
    <row r="58" spans="1:18" ht="12.75">
      <c r="A58" s="2">
        <v>54</v>
      </c>
      <c r="B58">
        <f t="shared" si="11"/>
        <v>27</v>
      </c>
      <c r="C58" s="4">
        <f t="shared" si="12"/>
        <v>0.0015063563284822834</v>
      </c>
      <c r="D58" s="4">
        <f t="shared" si="14"/>
        <v>56.44169205665347</v>
      </c>
      <c r="E58" s="4">
        <f t="shared" si="15"/>
        <v>1307.3370166972695</v>
      </c>
      <c r="F58" s="17">
        <f t="shared" si="10"/>
        <v>203.1900914039525</v>
      </c>
      <c r="N58">
        <f t="shared" si="6"/>
        <v>27</v>
      </c>
      <c r="O58">
        <f t="shared" si="13"/>
        <v>9.81</v>
      </c>
      <c r="P58">
        <f t="shared" si="7"/>
        <v>264.87</v>
      </c>
      <c r="Q58">
        <f t="shared" si="8"/>
        <v>3575.7450000000003</v>
      </c>
      <c r="R58">
        <f t="shared" si="9"/>
        <v>953.532</v>
      </c>
    </row>
    <row r="59" spans="1:18" ht="12.75">
      <c r="A59" s="2">
        <v>55</v>
      </c>
      <c r="B59">
        <f t="shared" si="11"/>
        <v>27.5</v>
      </c>
      <c r="C59" s="4">
        <f t="shared" si="12"/>
        <v>0.0012445784739103516</v>
      </c>
      <c r="D59" s="4">
        <f t="shared" si="14"/>
        <v>56.44244523481771</v>
      </c>
      <c r="E59" s="4">
        <f t="shared" si="15"/>
        <v>1335.5580510201373</v>
      </c>
      <c r="F59" s="17">
        <f t="shared" si="10"/>
        <v>203.19280284534378</v>
      </c>
      <c r="N59">
        <f t="shared" si="6"/>
        <v>27.5</v>
      </c>
      <c r="O59">
        <f t="shared" si="13"/>
        <v>9.81</v>
      </c>
      <c r="P59">
        <f t="shared" si="7"/>
        <v>269.77500000000003</v>
      </c>
      <c r="Q59">
        <f t="shared" si="8"/>
        <v>3709.40625</v>
      </c>
      <c r="R59">
        <f t="shared" si="9"/>
        <v>971.1900000000002</v>
      </c>
    </row>
    <row r="60" spans="1:18" ht="12.75">
      <c r="A60" s="2">
        <v>56</v>
      </c>
      <c r="B60">
        <f t="shared" si="11"/>
        <v>28</v>
      </c>
      <c r="C60" s="4">
        <f t="shared" si="12"/>
        <v>0.0010282903046210379</v>
      </c>
      <c r="D60" s="4">
        <f t="shared" si="14"/>
        <v>56.44306752405467</v>
      </c>
      <c r="E60" s="4">
        <f t="shared" si="15"/>
        <v>1363.7794292098554</v>
      </c>
      <c r="F60" s="17">
        <f t="shared" si="10"/>
        <v>203.19504308659683</v>
      </c>
      <c r="N60">
        <f t="shared" si="6"/>
        <v>28</v>
      </c>
      <c r="O60">
        <f t="shared" si="13"/>
        <v>9.81</v>
      </c>
      <c r="P60">
        <f t="shared" si="7"/>
        <v>274.68</v>
      </c>
      <c r="Q60">
        <f t="shared" si="8"/>
        <v>3845.52</v>
      </c>
      <c r="R60">
        <f t="shared" si="9"/>
        <v>988.8480000000001</v>
      </c>
    </row>
    <row r="61" spans="1:18" ht="12.75">
      <c r="A61" s="2">
        <v>57</v>
      </c>
      <c r="B61">
        <f t="shared" si="11"/>
        <v>28.5</v>
      </c>
      <c r="C61" s="4">
        <f t="shared" si="12"/>
        <v>0.0008495878192835704</v>
      </c>
      <c r="D61" s="4">
        <f t="shared" si="14"/>
        <v>56.44358166920698</v>
      </c>
      <c r="E61" s="4">
        <f t="shared" si="15"/>
        <v>1392.0010915081707</v>
      </c>
      <c r="F61" s="17">
        <f t="shared" si="10"/>
        <v>203.19689400914513</v>
      </c>
      <c r="N61">
        <f t="shared" si="6"/>
        <v>28.5</v>
      </c>
      <c r="O61">
        <f t="shared" si="13"/>
        <v>9.81</v>
      </c>
      <c r="P61">
        <f t="shared" si="7"/>
        <v>279.58500000000004</v>
      </c>
      <c r="Q61">
        <f t="shared" si="8"/>
        <v>3984.0862500000003</v>
      </c>
      <c r="R61">
        <f t="shared" si="9"/>
        <v>1006.5060000000002</v>
      </c>
    </row>
    <row r="62" spans="1:18" ht="12.75">
      <c r="A62" s="2">
        <v>58</v>
      </c>
      <c r="B62">
        <f t="shared" si="11"/>
        <v>29</v>
      </c>
      <c r="C62" s="4">
        <f t="shared" si="12"/>
        <v>0.0007019401006029824</v>
      </c>
      <c r="D62" s="4">
        <f t="shared" si="14"/>
        <v>56.44400646311662</v>
      </c>
      <c r="E62" s="4">
        <f t="shared" si="15"/>
        <v>1420.2229885412517</v>
      </c>
      <c r="F62" s="17">
        <f t="shared" si="10"/>
        <v>203.19842326721985</v>
      </c>
      <c r="N62">
        <f t="shared" si="6"/>
        <v>29</v>
      </c>
      <c r="O62">
        <f t="shared" si="13"/>
        <v>9.81</v>
      </c>
      <c r="P62">
        <f t="shared" si="7"/>
        <v>284.49</v>
      </c>
      <c r="Q62">
        <f t="shared" si="8"/>
        <v>4125.1050000000005</v>
      </c>
      <c r="R62">
        <f t="shared" si="9"/>
        <v>1024.164</v>
      </c>
    </row>
    <row r="63" spans="1:18" ht="12.75">
      <c r="A63" s="2">
        <v>59</v>
      </c>
      <c r="B63">
        <f t="shared" si="11"/>
        <v>29.5</v>
      </c>
      <c r="C63" s="4">
        <f t="shared" si="12"/>
        <v>0.000579950867278356</v>
      </c>
      <c r="D63" s="4">
        <f t="shared" si="14"/>
        <v>56.44435743316692</v>
      </c>
      <c r="E63" s="4">
        <f t="shared" si="15"/>
        <v>1448.4450795153225</v>
      </c>
      <c r="F63" s="17">
        <f t="shared" si="10"/>
        <v>203.19968675940092</v>
      </c>
      <c r="N63">
        <f t="shared" si="6"/>
        <v>29.5</v>
      </c>
      <c r="O63">
        <f t="shared" si="13"/>
        <v>9.81</v>
      </c>
      <c r="P63">
        <f t="shared" si="7"/>
        <v>289.39500000000004</v>
      </c>
      <c r="Q63">
        <f t="shared" si="8"/>
        <v>4268.57625</v>
      </c>
      <c r="R63">
        <f t="shared" si="9"/>
        <v>1041.8220000000001</v>
      </c>
    </row>
    <row r="64" spans="1:18" ht="12.75">
      <c r="A64" s="2">
        <v>60</v>
      </c>
      <c r="B64">
        <f t="shared" si="11"/>
        <v>30</v>
      </c>
      <c r="C64" s="4">
        <f t="shared" si="12"/>
        <v>0.00047916140776749216</v>
      </c>
      <c r="D64" s="4">
        <f t="shared" si="14"/>
        <v>56.44464740860056</v>
      </c>
      <c r="E64" s="4">
        <f t="shared" si="15"/>
        <v>1476.6673307257643</v>
      </c>
      <c r="F64" s="17">
        <f t="shared" si="10"/>
        <v>203.20073067096203</v>
      </c>
      <c r="N64">
        <f t="shared" si="6"/>
        <v>30</v>
      </c>
      <c r="O64">
        <f t="shared" si="13"/>
        <v>9.81</v>
      </c>
      <c r="P64">
        <f t="shared" si="7"/>
        <v>294.3</v>
      </c>
      <c r="Q64">
        <f t="shared" si="8"/>
        <v>4414.5</v>
      </c>
      <c r="R64">
        <f t="shared" si="9"/>
        <v>1059.48</v>
      </c>
    </row>
    <row r="65" spans="1:6" ht="12.75">
      <c r="A65" s="2"/>
      <c r="B65" s="2"/>
      <c r="C65" s="4"/>
      <c r="D65" s="4"/>
      <c r="E65" s="4"/>
      <c r="F65" s="5"/>
    </row>
    <row r="66" spans="1:6" ht="12.75">
      <c r="A66" s="2"/>
      <c r="B66" s="2"/>
      <c r="C66" s="4"/>
      <c r="D66" s="4"/>
      <c r="E66" s="4"/>
      <c r="F66" s="5"/>
    </row>
    <row r="67" spans="1:6" ht="12.75">
      <c r="A67" s="2"/>
      <c r="B67" s="2"/>
      <c r="C67" s="4"/>
      <c r="D67" s="4"/>
      <c r="E67" s="4"/>
      <c r="F67" s="5"/>
    </row>
    <row r="68" spans="1:6" ht="12.75">
      <c r="A68" s="2"/>
      <c r="B68" s="2"/>
      <c r="C68" s="4"/>
      <c r="D68" s="4"/>
      <c r="E68" s="4"/>
      <c r="F68" s="5"/>
    </row>
  </sheetData>
  <sheetProtection/>
  <mergeCells count="1">
    <mergeCell ref="A1:F1"/>
  </mergeCells>
  <hyperlinks>
    <hyperlink ref="A1:F1" r:id="rId1" display="Fall mit Luftwiderstand © C. Wolfseher"/>
  </hyperlinks>
  <printOptions gridLines="1"/>
  <pageMargins left="0.787401575" right="0.787401575" top="0.984251969" bottom="0.984251969" header="0.4921259845" footer="0.4921259845"/>
  <pageSetup orientation="portrait" paperSize="9" r:id="rId5"/>
  <headerFooter alignWithMargins="0">
    <oddHeader>&amp;C&amp;A</oddHeader>
    <oddFooter>&amp;CSeite &amp;P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Wolfseher</dc:creator>
  <cp:keywords/>
  <dc:description/>
  <cp:lastModifiedBy>CW</cp:lastModifiedBy>
  <dcterms:created xsi:type="dcterms:W3CDTF">2009-10-18T13:24:01Z</dcterms:created>
  <dcterms:modified xsi:type="dcterms:W3CDTF">2021-08-17T16:45:29Z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